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Publicos\Manfrino\LICITAÇÕES E CONTRATOS\- 1º LICITAÇÕES\1º PREGÃO\PREGÃO 2022\PREGÃO 02-2022 - TRANSPORTE ESCOLAR\"/>
    </mc:Choice>
  </mc:AlternateContent>
  <bookViews>
    <workbookView xWindow="-120" yWindow="-120" windowWidth="29040" windowHeight="15840"/>
  </bookViews>
  <sheets>
    <sheet name="Planilha1" sheetId="3" r:id="rId1"/>
    <sheet name="Planilha3" sheetId="5" r:id="rId2"/>
  </sheets>
  <calcPr calcId="162913"/>
</workbook>
</file>

<file path=xl/calcChain.xml><?xml version="1.0" encoding="utf-8"?>
<calcChain xmlns="http://schemas.openxmlformats.org/spreadsheetml/2006/main">
  <c r="B16" i="3" l="1"/>
  <c r="E12" i="3"/>
  <c r="E13" i="3" s="1"/>
  <c r="E19" i="3"/>
  <c r="E20" i="3" s="1"/>
  <c r="E21" i="3" s="1"/>
  <c r="B29" i="3"/>
  <c r="B30" i="3" s="1"/>
  <c r="E33" i="3"/>
  <c r="E23" i="3"/>
  <c r="B23" i="3"/>
  <c r="B25" i="3" s="1"/>
  <c r="E22" i="3"/>
  <c r="B18" i="3"/>
  <c r="B12" i="3"/>
  <c r="E14" i="3" l="1"/>
  <c r="E15" i="3" s="1"/>
  <c r="E24" i="3"/>
  <c r="E25" i="3" s="1"/>
  <c r="B36" i="3"/>
  <c r="E34" i="3" l="1"/>
  <c r="E36" i="3" s="1"/>
  <c r="E38" i="3" s="1"/>
  <c r="E40" i="3" s="1"/>
</calcChain>
</file>

<file path=xl/sharedStrings.xml><?xml version="1.0" encoding="utf-8"?>
<sst xmlns="http://schemas.openxmlformats.org/spreadsheetml/2006/main" count="55" uniqueCount="53">
  <si>
    <t>Composição - Valor do Quilômetro Rodado - Transporte Escolar</t>
  </si>
  <si>
    <t>Custos Variáveis</t>
  </si>
  <si>
    <t>Preço por litro</t>
  </si>
  <si>
    <t>Média km/l</t>
  </si>
  <si>
    <t>Óleo Lubrificante</t>
  </si>
  <si>
    <t>Km rodados por troca</t>
  </si>
  <si>
    <t>Custo do Lubrificante por Km</t>
  </si>
  <si>
    <t>Pneus de Rodagem</t>
  </si>
  <si>
    <t>Preço aproximado (unidade)</t>
  </si>
  <si>
    <t>Quantidade de Pneus</t>
  </si>
  <si>
    <t>Preço Total para Troca de Pneus</t>
  </si>
  <si>
    <t>Custo dos Pneus por km</t>
  </si>
  <si>
    <t>Manutenção do Veículo</t>
  </si>
  <si>
    <t>Custo de Manutenção por Km</t>
  </si>
  <si>
    <t>Custos Fixos</t>
  </si>
  <si>
    <t>Depreciação</t>
  </si>
  <si>
    <t>Valor Médio do Veículo</t>
  </si>
  <si>
    <t>Percentual da Depreciação Anual</t>
  </si>
  <si>
    <t>Valor da Depreciação Mensal</t>
  </si>
  <si>
    <t>Km média Mensal</t>
  </si>
  <si>
    <t>Custo da Depreciação por Km</t>
  </si>
  <si>
    <t>Valor da Depreciação Anual</t>
  </si>
  <si>
    <t>Motorista</t>
  </si>
  <si>
    <t>13°</t>
  </si>
  <si>
    <t>Férias</t>
  </si>
  <si>
    <t>1/3 de Férias</t>
  </si>
  <si>
    <t>FGTS</t>
  </si>
  <si>
    <t>INSS</t>
  </si>
  <si>
    <t>Salário</t>
  </si>
  <si>
    <t>IPVA e Contador</t>
  </si>
  <si>
    <t>Seguro Resp. Cívil e Casco</t>
  </si>
  <si>
    <t>Laudos Detran/Inmetro</t>
  </si>
  <si>
    <t>Honorários do Contador</t>
  </si>
  <si>
    <t>Totais de Custos</t>
  </si>
  <si>
    <t>Licenciamento</t>
  </si>
  <si>
    <t>Custo por Km</t>
  </si>
  <si>
    <t>Total de Custos Variáveis</t>
  </si>
  <si>
    <t>Total de Custos Fixos</t>
  </si>
  <si>
    <t>Custo do Motorista por Mês</t>
  </si>
  <si>
    <t>Custo do Motorista por Km</t>
  </si>
  <si>
    <t>Custo de Manutenção por Mês</t>
  </si>
  <si>
    <t>Total de Custos Variados + Custos Fixos</t>
  </si>
  <si>
    <t>Margem de Lucro em Percentual</t>
  </si>
  <si>
    <t>Total a Pagar por Km Rodado</t>
  </si>
  <si>
    <t>Vida Útil do Pneu por km</t>
  </si>
  <si>
    <t>Quilometragem diária executada:</t>
  </si>
  <si>
    <t>Quantidade média de dias por mês:</t>
  </si>
  <si>
    <t>Gasolina</t>
  </si>
  <si>
    <t>Tipo do Veículo - Capacidade mínima de passageiros:  12 á 15</t>
  </si>
  <si>
    <t>Quantidade por troca - 4 litros</t>
  </si>
  <si>
    <t>Custo do gasolina por Km</t>
  </si>
  <si>
    <t xml:space="preserve">Ipva 1% </t>
  </si>
  <si>
    <t xml:space="preserve">Linha 04: Tamandaré / Santa Terezinha saindo da linha Tamandaré Baixo passando pela propriedade do Sr João Machado, fazenda Marcia Furlan, até a propriedade do Sr Joel Albino, e Sr Edson Campos até a antiga Escola da Linha Santa Terezinha .
Com 75 km rodados/dia conforme memorial descritivo anexo.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</si>
</sst>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6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9" fontId="0" fillId="2" borderId="1" xfId="0" applyNumberFormat="1" applyFill="1" applyBorder="1" applyAlignment="1" applyProtection="1">
      <protection locked="0"/>
    </xf>
    <xf numFmtId="166" fontId="0" fillId="2" borderId="1" xfId="0" applyNumberFormat="1" applyFill="1" applyBorder="1" applyAlignment="1" applyProtection="1">
      <protection locked="0"/>
    </xf>
    <xf numFmtId="166" fontId="0" fillId="2" borderId="1" xfId="1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66" fontId="2" fillId="0" borderId="1" xfId="0" applyNumberFormat="1" applyFont="1" applyBorder="1" applyAlignment="1" applyProtection="1"/>
    <xf numFmtId="0" fontId="0" fillId="0" borderId="0" xfId="0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" xfId="0" applyBorder="1" applyAlignment="1" applyProtection="1"/>
    <xf numFmtId="166" fontId="0" fillId="0" borderId="1" xfId="0" applyNumberFormat="1" applyBorder="1" applyAlignment="1" applyProtection="1"/>
    <xf numFmtId="0" fontId="2" fillId="0" borderId="1" xfId="0" applyFont="1" applyBorder="1" applyAlignment="1" applyProtection="1"/>
    <xf numFmtId="0" fontId="0" fillId="0" borderId="1" xfId="1" applyNumberFormat="1" applyFont="1" applyBorder="1" applyAlignment="1" applyProtection="1"/>
    <xf numFmtId="164" fontId="0" fillId="0" borderId="0" xfId="1" applyFont="1" applyBorder="1" applyAlignment="1" applyProtection="1"/>
    <xf numFmtId="166" fontId="0" fillId="0" borderId="1" xfId="1" applyNumberFormat="1" applyFont="1" applyBorder="1" applyAlignment="1" applyProtection="1"/>
    <xf numFmtId="0" fontId="0" fillId="5" borderId="1" xfId="0" applyFill="1" applyBorder="1" applyAlignment="1" applyProtection="1"/>
    <xf numFmtId="9" fontId="0" fillId="0" borderId="1" xfId="0" applyNumberFormat="1" applyBorder="1" applyAlignment="1" applyProtection="1"/>
    <xf numFmtId="0" fontId="0" fillId="0" borderId="6" xfId="0" applyBorder="1" applyAlignment="1" applyProtection="1"/>
    <xf numFmtId="0" fontId="0" fillId="0" borderId="2" xfId="0" applyBorder="1" applyAlignment="1" applyProtection="1">
      <alignment horizontal="center"/>
    </xf>
    <xf numFmtId="0" fontId="0" fillId="2" borderId="1" xfId="1" applyNumberFormat="1" applyFont="1" applyFill="1" applyBorder="1" applyAlignment="1" applyProtection="1">
      <protection locked="0"/>
    </xf>
    <xf numFmtId="166" fontId="2" fillId="4" borderId="1" xfId="0" applyNumberFormat="1" applyFont="1" applyFill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145" zoomScaleNormal="145" zoomScaleSheetLayoutView="160" zoomScalePageLayoutView="145" workbookViewId="0">
      <selection activeCell="B10" sqref="B10"/>
    </sheetView>
  </sheetViews>
  <sheetFormatPr defaultRowHeight="15" x14ac:dyDescent="0.25"/>
  <cols>
    <col min="1" max="1" width="29.42578125" style="6" bestFit="1" customWidth="1"/>
    <col min="2" max="2" width="12" style="6" bestFit="1" customWidth="1"/>
    <col min="3" max="3" width="9.140625" style="6"/>
    <col min="4" max="4" width="30.7109375" style="6" bestFit="1" customWidth="1"/>
    <col min="5" max="5" width="11.7109375" style="6" bestFit="1" customWidth="1"/>
    <col min="6" max="16384" width="9.140625" style="6"/>
  </cols>
  <sheetData>
    <row r="1" spans="1:5" x14ac:dyDescent="0.25">
      <c r="A1" s="38" t="s">
        <v>0</v>
      </c>
      <c r="B1" s="38"/>
      <c r="C1" s="38"/>
      <c r="D1" s="38"/>
      <c r="E1" s="38"/>
    </row>
    <row r="2" spans="1:5" x14ac:dyDescent="0.25">
      <c r="A2" s="38" t="s">
        <v>48</v>
      </c>
      <c r="B2" s="38"/>
      <c r="C2" s="38"/>
      <c r="D2" s="38"/>
      <c r="E2" s="38"/>
    </row>
    <row r="3" spans="1:5" ht="49.5" customHeight="1" x14ac:dyDescent="0.25">
      <c r="A3" s="39" t="s">
        <v>52</v>
      </c>
      <c r="B3" s="39"/>
      <c r="C3" s="39"/>
      <c r="D3" s="39"/>
      <c r="E3" s="39"/>
    </row>
    <row r="4" spans="1:5" x14ac:dyDescent="0.25">
      <c r="A4" s="33" t="s">
        <v>45</v>
      </c>
      <c r="B4" s="34"/>
      <c r="C4" s="33">
        <v>99</v>
      </c>
      <c r="D4" s="35"/>
      <c r="E4" s="34"/>
    </row>
    <row r="5" spans="1:5" x14ac:dyDescent="0.25">
      <c r="A5" s="33" t="s">
        <v>46</v>
      </c>
      <c r="B5" s="34"/>
      <c r="C5" s="33">
        <v>22</v>
      </c>
      <c r="D5" s="35"/>
      <c r="E5" s="34"/>
    </row>
    <row r="6" spans="1:5" x14ac:dyDescent="0.25">
      <c r="A6" s="19"/>
      <c r="B6" s="19"/>
      <c r="C6" s="19"/>
      <c r="D6" s="19"/>
      <c r="E6" s="19"/>
    </row>
    <row r="7" spans="1:5" x14ac:dyDescent="0.25">
      <c r="A7" s="36" t="s">
        <v>1</v>
      </c>
      <c r="B7" s="36"/>
      <c r="C7" s="20"/>
      <c r="D7" s="36" t="s">
        <v>14</v>
      </c>
      <c r="E7" s="36"/>
    </row>
    <row r="9" spans="1:5" x14ac:dyDescent="0.25">
      <c r="A9" s="26" t="s">
        <v>47</v>
      </c>
      <c r="B9" s="27"/>
      <c r="C9" s="9"/>
      <c r="D9" s="26" t="s">
        <v>15</v>
      </c>
      <c r="E9" s="27"/>
    </row>
    <row r="10" spans="1:5" x14ac:dyDescent="0.25">
      <c r="A10" s="11" t="s">
        <v>2</v>
      </c>
      <c r="B10" s="3">
        <v>0</v>
      </c>
      <c r="C10" s="15"/>
      <c r="D10" s="11" t="s">
        <v>16</v>
      </c>
      <c r="E10" s="3">
        <v>0</v>
      </c>
    </row>
    <row r="11" spans="1:5" x14ac:dyDescent="0.25">
      <c r="A11" s="11" t="s">
        <v>3</v>
      </c>
      <c r="B11" s="4">
        <v>0</v>
      </c>
      <c r="C11" s="9"/>
      <c r="D11" s="11" t="s">
        <v>17</v>
      </c>
      <c r="E11" s="18">
        <v>0.05</v>
      </c>
    </row>
    <row r="12" spans="1:5" x14ac:dyDescent="0.25">
      <c r="A12" s="11" t="s">
        <v>50</v>
      </c>
      <c r="B12" s="5" t="e">
        <f>B10/B11</f>
        <v>#DIV/0!</v>
      </c>
      <c r="C12" s="9"/>
      <c r="D12" s="11" t="s">
        <v>21</v>
      </c>
      <c r="E12" s="16">
        <f>(E10*E11)</f>
        <v>0</v>
      </c>
    </row>
    <row r="13" spans="1:5" x14ac:dyDescent="0.25">
      <c r="D13" s="11" t="s">
        <v>18</v>
      </c>
      <c r="E13" s="16">
        <f>E12/12</f>
        <v>0</v>
      </c>
    </row>
    <row r="14" spans="1:5" x14ac:dyDescent="0.25">
      <c r="A14" s="26" t="s">
        <v>4</v>
      </c>
      <c r="B14" s="27"/>
      <c r="C14" s="9"/>
      <c r="D14" s="11" t="s">
        <v>19</v>
      </c>
      <c r="E14" s="14">
        <f>B29</f>
        <v>2178</v>
      </c>
    </row>
    <row r="15" spans="1:5" x14ac:dyDescent="0.25">
      <c r="A15" s="11" t="s">
        <v>2</v>
      </c>
      <c r="B15" s="3">
        <v>0</v>
      </c>
      <c r="C15" s="15"/>
      <c r="D15" s="11" t="s">
        <v>20</v>
      </c>
      <c r="E15" s="5">
        <f>E13/E14</f>
        <v>0</v>
      </c>
    </row>
    <row r="16" spans="1:5" x14ac:dyDescent="0.25">
      <c r="A16" s="17" t="s">
        <v>49</v>
      </c>
      <c r="B16" s="12">
        <f>B15*4</f>
        <v>0</v>
      </c>
      <c r="C16" s="9"/>
    </row>
    <row r="17" spans="1:5" x14ac:dyDescent="0.25">
      <c r="A17" s="11" t="s">
        <v>5</v>
      </c>
      <c r="B17" s="21">
        <v>0</v>
      </c>
      <c r="C17" s="15"/>
      <c r="D17" s="26" t="s">
        <v>22</v>
      </c>
      <c r="E17" s="27"/>
    </row>
    <row r="18" spans="1:5" x14ac:dyDescent="0.25">
      <c r="A18" s="11" t="s">
        <v>6</v>
      </c>
      <c r="B18" s="5" t="e">
        <f>B16/B17</f>
        <v>#DIV/0!</v>
      </c>
      <c r="C18" s="9"/>
      <c r="D18" s="11" t="s">
        <v>28</v>
      </c>
      <c r="E18" s="3">
        <v>0</v>
      </c>
    </row>
    <row r="19" spans="1:5" x14ac:dyDescent="0.25">
      <c r="D19" s="11" t="s">
        <v>23</v>
      </c>
      <c r="E19" s="16">
        <f>E18/12</f>
        <v>0</v>
      </c>
    </row>
    <row r="20" spans="1:5" x14ac:dyDescent="0.25">
      <c r="A20" s="26" t="s">
        <v>7</v>
      </c>
      <c r="B20" s="27"/>
      <c r="C20" s="9"/>
      <c r="D20" s="11" t="s">
        <v>24</v>
      </c>
      <c r="E20" s="16">
        <f>E19</f>
        <v>0</v>
      </c>
    </row>
    <row r="21" spans="1:5" x14ac:dyDescent="0.25">
      <c r="A21" s="11" t="s">
        <v>8</v>
      </c>
      <c r="B21" s="3">
        <v>0</v>
      </c>
      <c r="C21" s="15"/>
      <c r="D21" s="11" t="s">
        <v>25</v>
      </c>
      <c r="E21" s="16">
        <f>E20/3</f>
        <v>0</v>
      </c>
    </row>
    <row r="22" spans="1:5" x14ac:dyDescent="0.25">
      <c r="A22" s="11" t="s">
        <v>9</v>
      </c>
      <c r="B22" s="4">
        <v>0</v>
      </c>
      <c r="C22" s="9"/>
      <c r="D22" s="11" t="s">
        <v>26</v>
      </c>
      <c r="E22" s="16">
        <f>E18*8%</f>
        <v>0</v>
      </c>
    </row>
    <row r="23" spans="1:5" x14ac:dyDescent="0.25">
      <c r="A23" s="11" t="s">
        <v>10</v>
      </c>
      <c r="B23" s="16">
        <f>B21*B22</f>
        <v>0</v>
      </c>
      <c r="C23" s="15"/>
      <c r="D23" s="11" t="s">
        <v>27</v>
      </c>
      <c r="E23" s="16">
        <f>E18*20%</f>
        <v>0</v>
      </c>
    </row>
    <row r="24" spans="1:5" x14ac:dyDescent="0.25">
      <c r="A24" s="11" t="s">
        <v>44</v>
      </c>
      <c r="B24" s="21">
        <v>0</v>
      </c>
      <c r="C24" s="15"/>
      <c r="D24" s="11" t="s">
        <v>38</v>
      </c>
      <c r="E24" s="16">
        <f>SUM(E18:E23)</f>
        <v>0</v>
      </c>
    </row>
    <row r="25" spans="1:5" x14ac:dyDescent="0.25">
      <c r="A25" s="11" t="s">
        <v>11</v>
      </c>
      <c r="B25" s="5" t="e">
        <f>B23/B24</f>
        <v>#DIV/0!</v>
      </c>
      <c r="C25" s="9"/>
      <c r="D25" s="11" t="s">
        <v>39</v>
      </c>
      <c r="E25" s="5">
        <f>E24/B29</f>
        <v>0</v>
      </c>
    </row>
    <row r="27" spans="1:5" x14ac:dyDescent="0.25">
      <c r="A27" s="26" t="s">
        <v>12</v>
      </c>
      <c r="B27" s="27"/>
      <c r="C27" s="9"/>
      <c r="D27" s="28" t="s">
        <v>29</v>
      </c>
      <c r="E27" s="28"/>
    </row>
    <row r="28" spans="1:5" x14ac:dyDescent="0.25">
      <c r="A28" s="11" t="s">
        <v>40</v>
      </c>
      <c r="B28" s="3">
        <v>0</v>
      </c>
      <c r="C28" s="15"/>
      <c r="D28" s="11" t="s">
        <v>51</v>
      </c>
      <c r="E28" s="2">
        <v>0</v>
      </c>
    </row>
    <row r="29" spans="1:5" x14ac:dyDescent="0.25">
      <c r="A29" s="11" t="s">
        <v>19</v>
      </c>
      <c r="B29" s="14">
        <f>C4*C5</f>
        <v>2178</v>
      </c>
      <c r="C29" s="9"/>
      <c r="D29" s="11" t="s">
        <v>30</v>
      </c>
      <c r="E29" s="2">
        <v>0</v>
      </c>
    </row>
    <row r="30" spans="1:5" x14ac:dyDescent="0.25">
      <c r="A30" s="11" t="s">
        <v>13</v>
      </c>
      <c r="B30" s="5">
        <f>B28/B29</f>
        <v>0</v>
      </c>
      <c r="D30" s="11" t="s">
        <v>31</v>
      </c>
      <c r="E30" s="2">
        <v>0</v>
      </c>
    </row>
    <row r="31" spans="1:5" x14ac:dyDescent="0.25">
      <c r="A31" s="9"/>
      <c r="B31" s="9"/>
      <c r="C31" s="10"/>
      <c r="D31" s="11" t="s">
        <v>34</v>
      </c>
      <c r="E31" s="2">
        <v>0</v>
      </c>
    </row>
    <row r="32" spans="1:5" x14ac:dyDescent="0.25">
      <c r="A32" s="9"/>
      <c r="B32" s="9"/>
      <c r="C32" s="10"/>
      <c r="D32" s="11" t="s">
        <v>32</v>
      </c>
      <c r="E32" s="2">
        <v>0</v>
      </c>
    </row>
    <row r="33" spans="1:5" x14ac:dyDescent="0.25">
      <c r="A33" s="9"/>
      <c r="B33" s="9"/>
      <c r="C33" s="10"/>
      <c r="D33" s="11" t="s">
        <v>33</v>
      </c>
      <c r="E33" s="12">
        <f>SUM(E28:E32)</f>
        <v>0</v>
      </c>
    </row>
    <row r="34" spans="1:5" x14ac:dyDescent="0.25">
      <c r="A34" s="9"/>
      <c r="B34" s="9"/>
      <c r="C34" s="10"/>
      <c r="D34" s="11" t="s">
        <v>35</v>
      </c>
      <c r="E34" s="5">
        <f>E33/E14</f>
        <v>0</v>
      </c>
    </row>
    <row r="36" spans="1:5" x14ac:dyDescent="0.25">
      <c r="A36" s="13" t="s">
        <v>36</v>
      </c>
      <c r="B36" s="12" t="e">
        <f>B30+B25+B18+B12</f>
        <v>#DIV/0!</v>
      </c>
      <c r="D36" s="13" t="s">
        <v>37</v>
      </c>
      <c r="E36" s="12">
        <f>E34+E25+E15</f>
        <v>0</v>
      </c>
    </row>
    <row r="37" spans="1:5" x14ac:dyDescent="0.25">
      <c r="A37" s="37"/>
      <c r="B37" s="37"/>
      <c r="C37" s="37"/>
      <c r="D37" s="37"/>
      <c r="E37" s="37"/>
    </row>
    <row r="38" spans="1:5" x14ac:dyDescent="0.25">
      <c r="A38" s="29" t="s">
        <v>41</v>
      </c>
      <c r="B38" s="30"/>
      <c r="C38" s="30"/>
      <c r="D38" s="31"/>
      <c r="E38" s="12" t="e">
        <f>E36+B36</f>
        <v>#DIV/0!</v>
      </c>
    </row>
    <row r="39" spans="1:5" x14ac:dyDescent="0.25">
      <c r="A39" s="32" t="s">
        <v>42</v>
      </c>
      <c r="B39" s="32"/>
      <c r="C39" s="32"/>
      <c r="D39" s="32"/>
      <c r="E39" s="1">
        <v>0</v>
      </c>
    </row>
    <row r="40" spans="1:5" x14ac:dyDescent="0.25">
      <c r="A40" s="23" t="s">
        <v>43</v>
      </c>
      <c r="B40" s="24"/>
      <c r="C40" s="24"/>
      <c r="D40" s="25"/>
      <c r="E40" s="22" t="e">
        <f>E38+(E38*E39)</f>
        <v>#DIV/0!</v>
      </c>
    </row>
    <row r="41" spans="1:5" x14ac:dyDescent="0.25">
      <c r="A41" s="7"/>
      <c r="B41" s="7"/>
      <c r="C41" s="7"/>
      <c r="D41" s="7"/>
      <c r="E41" s="7"/>
    </row>
    <row r="42" spans="1:5" x14ac:dyDescent="0.25">
      <c r="A42" s="8"/>
      <c r="B42" s="8"/>
      <c r="C42" s="8"/>
      <c r="D42" s="8"/>
      <c r="E42" s="8"/>
    </row>
  </sheetData>
  <sheetProtection algorithmName="SHA-512" hashValue="Q3OVirEow+aC1gnzho/sdfTBHBL3tWEvCu85FKrAUqqcTPWdzFjULnX0j4DW1tBJ70X8P0ZnkPGNja8XtZKGWA==" saltValue="0An0eiksEteBqxDVa7oFiw==" spinCount="100000" sheet="1" selectLockedCells="1"/>
  <mergeCells count="20">
    <mergeCell ref="A1:E1"/>
    <mergeCell ref="A2:E2"/>
    <mergeCell ref="A3:E3"/>
    <mergeCell ref="A4:B4"/>
    <mergeCell ref="C4:E4"/>
    <mergeCell ref="A5:B5"/>
    <mergeCell ref="C5:E5"/>
    <mergeCell ref="A7:B7"/>
    <mergeCell ref="D7:E7"/>
    <mergeCell ref="A37:E37"/>
    <mergeCell ref="A9:B9"/>
    <mergeCell ref="D9:E9"/>
    <mergeCell ref="A14:B14"/>
    <mergeCell ref="D17:E17"/>
    <mergeCell ref="A20:B20"/>
    <mergeCell ref="A27:B27"/>
    <mergeCell ref="D27:E27"/>
    <mergeCell ref="A38:D38"/>
    <mergeCell ref="A39:D39"/>
    <mergeCell ref="A40:D40"/>
  </mergeCells>
  <pageMargins left="0.511811024" right="0.511811024" top="0.78740157499999996" bottom="0.78740157499999996" header="0.31496062000000002" footer="0.3149606200000000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Maquina02</cp:lastModifiedBy>
  <cp:lastPrinted>2021-08-10T13:22:52Z</cp:lastPrinted>
  <dcterms:created xsi:type="dcterms:W3CDTF">2021-03-26T18:26:51Z</dcterms:created>
  <dcterms:modified xsi:type="dcterms:W3CDTF">2022-01-18T13:15:59Z</dcterms:modified>
</cp:coreProperties>
</file>